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vorakova\AppData\Local\Microsoft\Windows\Temporary Internet Files\Content.Outlook\ZHDXSDBL\"/>
    </mc:Choice>
  </mc:AlternateContent>
  <bookViews>
    <workbookView xWindow="0" yWindow="0" windowWidth="28800" windowHeight="11985"/>
  </bookViews>
  <sheets>
    <sheet name="Harmonogram2019" sheetId="1" r:id="rId1"/>
  </sheets>
  <definedNames>
    <definedName name="_xlnm.Print_Titles" localSheetId="0">Harmonogram2019!$4:$6</definedName>
    <definedName name="_xlnm.Print_Area" localSheetId="0">Harmonogram2019!$B$2:$S$40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P23" i="1" s="1"/>
  <c r="N12" i="1" l="1"/>
  <c r="N7" i="1" l="1"/>
  <c r="N17" i="1"/>
  <c r="P17" i="1" s="1"/>
  <c r="N32" i="1" l="1"/>
  <c r="P32" i="1" s="1"/>
  <c r="N30" i="1"/>
  <c r="P30" i="1" s="1"/>
  <c r="N31" i="1"/>
  <c r="P31" i="1" s="1"/>
  <c r="N28" i="1"/>
  <c r="P28" i="1" s="1"/>
  <c r="N26" i="1"/>
  <c r="P26" i="1" s="1"/>
  <c r="N24" i="1"/>
  <c r="P24" i="1" s="1"/>
  <c r="N21" i="1"/>
  <c r="P21" i="1" s="1"/>
  <c r="N16" i="1"/>
  <c r="P16" i="1" s="1"/>
  <c r="N15" i="1"/>
  <c r="P15" i="1" s="1"/>
  <c r="N33" i="1" l="1"/>
  <c r="P33" i="1" s="1"/>
  <c r="N13" i="1"/>
  <c r="P13" i="1" s="1"/>
  <c r="N22" i="1" l="1"/>
  <c r="P7" i="1"/>
  <c r="N18" i="1"/>
  <c r="P18" i="1" s="1"/>
  <c r="N20" i="1" l="1"/>
  <c r="P20" i="1" s="1"/>
  <c r="N29" i="1" l="1"/>
  <c r="P29" i="1" s="1"/>
  <c r="N27" i="1"/>
  <c r="P27" i="1" s="1"/>
  <c r="N25" i="1" l="1"/>
  <c r="P25" i="1" s="1"/>
  <c r="N11" i="1" l="1"/>
  <c r="P11" i="1" s="1"/>
  <c r="N10" i="1"/>
  <c r="P10" i="1" s="1"/>
  <c r="N9" i="1"/>
  <c r="P9" i="1" s="1"/>
  <c r="N8" i="1"/>
  <c r="P8" i="1" s="1"/>
  <c r="P22" i="1" l="1"/>
  <c r="N19" i="1" l="1"/>
  <c r="P19" i="1" s="1"/>
  <c r="N14" i="1" l="1"/>
  <c r="P14" i="1" s="1"/>
</calcChain>
</file>

<file path=xl/sharedStrings.xml><?xml version="1.0" encoding="utf-8"?>
<sst xmlns="http://schemas.openxmlformats.org/spreadsheetml/2006/main" count="267" uniqueCount="120">
  <si>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</si>
  <si>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</si>
  <si>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</si>
  <si>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</si>
  <si>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</si>
  <si>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</si>
  <si>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</si>
  <si>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</si>
  <si>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</si>
  <si>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</si>
  <si>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</si>
  <si>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</si>
  <si>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</si>
  <si>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</si>
  <si>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</si>
  <si>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</si>
  <si>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</si>
  <si>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</si>
  <si>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</si>
  <si>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</si>
  <si>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</si>
  <si>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t>Území ČR</t>
  </si>
  <si>
    <t>kolová (soutěžní)</t>
  </si>
  <si>
    <t>jednokolový</t>
  </si>
  <si>
    <t>N/R</t>
  </si>
  <si>
    <t>bez omezení, dle PD</t>
  </si>
  <si>
    <t>veřejný sektor</t>
  </si>
  <si>
    <t>průběžná (nesoutěžní)</t>
  </si>
  <si>
    <t>Podporování přispůsobení se změně klimatu, předcházení rizikům a řízení rizik podporou investic zaměřených na řešení konkrétních rizik, zajištěním odolnosti vůči katastrofám a vývojem systémů pro zvládání katastrof</t>
  </si>
  <si>
    <t>IROP</t>
  </si>
  <si>
    <t>1.4 Podpořit preventivní protipovodňová opatření</t>
  </si>
  <si>
    <t>Zachování a ochrana životního prostředí a podporování účinného využívání zdrojů příjímáním opatření ke zlepšování městského prostředí, revitalizaci měst, regenaraci a dekontaminaci dříve zastavěných území, snížení znečištění ovzduší a podporou opatření ke snížení hluku</t>
  </si>
  <si>
    <r>
      <t xml:space="preserve">Zachování a ochrana životního prostředí a podporování účinného využívání zdrojů investicemi do odpadového hospodářství s cílem plnit požadavky </t>
    </r>
    <r>
      <rPr>
        <i/>
        <sz val="10"/>
        <rFont val="Calibri"/>
        <family val="2"/>
        <charset val="238"/>
        <scheme val="minor"/>
      </rPr>
      <t xml:space="preserve">acquis </t>
    </r>
    <r>
      <rPr>
        <sz val="10"/>
        <rFont val="Calibri"/>
        <family val="2"/>
        <charset val="238"/>
        <scheme val="minor"/>
      </rPr>
      <t>Unie v oblasti životního prostředí a řešením potřeb investic, které podle zjištění členských států přesahují rámec těchto požadavků</t>
    </r>
  </si>
  <si>
    <t>3.1 Prevence vzniku odpadů</t>
  </si>
  <si>
    <t>3.2 Zvýšit podíl materiálového a energetického využití odpadů</t>
  </si>
  <si>
    <t>Podporování přizpůsobení se změně klimatu, předcházení rizikům a řízení rizik podporou investic zaměřených na řešení konkrétních rizik, zajištěním odolnosti vůči katastrofám a vývojem systémů pro zvládání katastrof</t>
  </si>
  <si>
    <t>3.4 Dokončit inventarizaci a odstranit ekologické zátěže</t>
  </si>
  <si>
    <t>subjekty zajišťující odstraňování ekologických zátěží</t>
  </si>
  <si>
    <t>Území ČR, mimo území hl. města Prahy</t>
  </si>
  <si>
    <t xml:space="preserve">4.2 Posílit biodiverzitu </t>
  </si>
  <si>
    <t>4.3 Posílit přirozené funkce krajiny</t>
  </si>
  <si>
    <t>vlastníci a správci pozemků, organizace podílející se na ochraně přírody a krajiny, správci povodí a správci vodních toků</t>
  </si>
  <si>
    <t>PRV / OP D / IROP</t>
  </si>
  <si>
    <t>4.4 Zlepšit kvalitu prostředí v sídlech</t>
  </si>
  <si>
    <t xml:space="preserve">Podporování  přechodu na nízkouhlíkové hospodářství ve všech odvětvích podporou energetické účinnosti, inteligentních systémů hospodaření s energií a využívání energie z obnovitelných zdrojů ve veřejných infrastrukturách, mimo jiné ve veřejných budovách a v oblasti bydlení </t>
  </si>
  <si>
    <t>5.1 Snížit energetickou náročnost  veřejných budov a zvýšit využití obnovitelných zdrojů energie</t>
  </si>
  <si>
    <t>Pozn. 1: V rámci alokací plánovaných výzev se jedná pouze o podporu poskytovanou prostřednictvím dotace</t>
  </si>
  <si>
    <t>4.1 Zajistit příznivý stav předmětu ochrany národně významných chráněných území</t>
  </si>
  <si>
    <t>orgány ochrany přírody pro chráněná území národního významu a území soustavy NATURA 2000</t>
  </si>
  <si>
    <t>Chráněná území národního významu (NP, NPR, NPP, CHKO) a lokality soustavy Natura 2000, mimo území hl. města Prahy</t>
  </si>
  <si>
    <t>AOPK ČR, NP, Správa jeskyní ČR</t>
  </si>
  <si>
    <t>Zachování a ochrana životního prostředí a podporování účinného využívání zdrojů ochranou a obnovou biologické rozmanitosti a půdy a podporou ekosystémových služeb, včetně prostřednictvím sítě Natura 2000 a ekologických infrastruktur</t>
  </si>
  <si>
    <t>IROP / PRV / OP R / EÚS ČR-PL</t>
  </si>
  <si>
    <t>OP PIK / PRV</t>
  </si>
  <si>
    <t>aktivita 1.4.1 - zpracování podkladů pro vymezení území ohroženého zvláštní povodní a aktivita 1.4.3</t>
  </si>
  <si>
    <t>* Jedná se o orientační částku dopočtenou na základě max. možné míry podpory v rámci dané výzvy</t>
  </si>
  <si>
    <t>dle PD vyjma krajů, AOPK ČR, NP, Správy jeskyní ČR</t>
  </si>
  <si>
    <t>IROP / PRV / OP R</t>
  </si>
  <si>
    <t xml:space="preserve">dle PD, vyjma opatření na zpracování plánů ÚSES </t>
  </si>
  <si>
    <t>orgány veřejné správy, vlastníci a správci pozemků</t>
  </si>
  <si>
    <t>aktivita 1.4.1 - zpracování podkladových analýz na státní a regionální úrovni pro 2. období plánování dle Směrnice Evropského parlamentu a Rady 2007/60/ES, o vyhodnocování a zvládání povodňových rizik (aktualizace vymezení oblastí s významným povodňovým rizikem, mapy rizik a mapy povodňového nebezpečí, návrhy efektivních opatření jako podklad pro plány pro zvládání povodňových rizik, dokumentace oblastí s významným povodňovým rizikem, zpracování podkladů pro aktualizaci plánů pro zvládání povodňových rizik) a zpracování podkladů pro stanovení záplavových území a map povodňového ohrožení a aktivita 1.4.2</t>
  </si>
  <si>
    <t>Příspěvkové organizace, státní podniky</t>
  </si>
  <si>
    <t>kraje, města a obce, města a pověřené obce, původci odpadu, podnikatelské subjekty</t>
  </si>
  <si>
    <t>vlastníci veřejných budov</t>
  </si>
  <si>
    <t>IROP / OP PIK / OP PPR / PRV</t>
  </si>
  <si>
    <t>dle PD, vyjma opatření na Zajištění územní ochrany a Zpracování podkladů pro zajištění péče o území národního významu</t>
  </si>
  <si>
    <t>aktivita 3.4.3</t>
  </si>
  <si>
    <t>kraje</t>
  </si>
  <si>
    <t>aktivita 1.3.1, 1.3.2 a 1.3.3</t>
  </si>
  <si>
    <t>1.3 Zajistit povodňovou ochranu intravilánu a hospodaření se srážkovými vodami</t>
  </si>
  <si>
    <t>IROP / PRV</t>
  </si>
  <si>
    <t>Předpokládané datum ukončení příjmu žádostí</t>
  </si>
  <si>
    <t xml:space="preserve">Předpokládané datum zahájení příjmu žádostí </t>
  </si>
  <si>
    <t>3.3 Rekultivovat staré skládky</t>
  </si>
  <si>
    <t>aktivita 3.2.1, aktivita 3.2.3, aktivita 3.2.4</t>
  </si>
  <si>
    <t>OP PIK</t>
  </si>
  <si>
    <t>aktivita 3.3.1</t>
  </si>
  <si>
    <t>kraje, města a obce, města a pověřené obce, veřejné instituce</t>
  </si>
  <si>
    <t>1.1 Snížit množství vypouštěného znečištění do povrchových i podzemních vod z komunálních zdrojů a vnos znečišťujících látek do povrchových a podzemních vod</t>
  </si>
  <si>
    <t>obce/města</t>
  </si>
  <si>
    <t xml:space="preserve">fyzické osoby </t>
  </si>
  <si>
    <t>aktivita 1.1.1</t>
  </si>
  <si>
    <t>orgány ochrany přírody pro chráněná území národního významu, území soustavy NATURA 2000 a PR/PP na pozemcích a/nebo stavbách ve vlastnictví státu s právem hospodaření organizační složkou státu, vlastníci a nájemci pozemků</t>
  </si>
  <si>
    <t>Chráněná území národního významu (NP, NPR, NPP, CHKO) a lokality soustavy Natura 2000 mimo území hlavního města Prahy.</t>
  </si>
  <si>
    <t>IROP / PRV / EÚS ČR-PL</t>
  </si>
  <si>
    <t>vlastníci a nájemci pozemků, orgány státní správy a organizace podílející se na ochraně přírody a krajiny</t>
  </si>
  <si>
    <t>Jihomoravský kraj</t>
  </si>
  <si>
    <t>Nová zelená úsporám</t>
  </si>
  <si>
    <t>SC 3.4 OPŽP</t>
  </si>
  <si>
    <t>aktivita 3.2.4</t>
  </si>
  <si>
    <t>subjekty zajišťující nakládání se zdravotnickým odpadem</t>
  </si>
  <si>
    <t xml:space="preserve">2.4 Snížit emise stacionárních zdrojů podílející se na expozici obyvatelstva nadlimitním koncentracím znečišťujících látek v uhelných regionech </t>
  </si>
  <si>
    <t>vlastníci a provozovatelé stacionárních zdrojů znečišťování ovzduší</t>
  </si>
  <si>
    <t>Karlovarský, Moravskoslezský a Ústecký kraj</t>
  </si>
  <si>
    <t>5.3 Snížit energetickou náročnost a zvýšit využití obnovitelných zdrojů energie v budovách ústředních vládních institucí</t>
  </si>
  <si>
    <t>aktivita 3.2.2</t>
  </si>
  <si>
    <t>orgány ochrany přírody pro chráněná území národního významu a území soustavy NATURA 2000, vlastníci a nájemci pozemků</t>
  </si>
  <si>
    <t>aktivita 4.2.4</t>
  </si>
  <si>
    <t>fyzické osoby podnikající a podnikatelské subjekty působící v oblasti zemědělské prvovýroby</t>
  </si>
  <si>
    <t>vlastníci a nájemci pozemků</t>
  </si>
  <si>
    <t>PRV</t>
  </si>
  <si>
    <t>aktivita 4.3.2: zpracování plánů ÚSES</t>
  </si>
  <si>
    <t>ORP</t>
  </si>
  <si>
    <t>studie systémů sídelní zeleně s navazující realizací</t>
  </si>
  <si>
    <t>obce</t>
  </si>
  <si>
    <t>5.2 Dosáhnout vysokého energetického standardu nových veřejných budov</t>
  </si>
  <si>
    <t>stavebníci</t>
  </si>
  <si>
    <t>IROP / OP PIK / OP PPR / PRV / národní programy MŠMT</t>
  </si>
  <si>
    <t>Výzva zadaná v rámci harmonogramu v předešlých letech, která pokračuje do roku 2019, příp. dále</t>
  </si>
  <si>
    <t>organizační složky státu, státní příspěvkové organizace, veřejné výzkumné instituce</t>
  </si>
  <si>
    <t>kolová</t>
  </si>
  <si>
    <t xml:space="preserve">veřejný sektor </t>
  </si>
  <si>
    <t>Podpora posunu směrem k nízkouhlíkovému hospodářství ve všech odvětvích podporou energetické účinnosti, inteligentních systémů hospodaření s energií a využívání energie z obnovitelných zdrojů ve veřejných infrastrukturách, mimo jiné ve veřejných budovách a v oblasti bydlení</t>
  </si>
  <si>
    <t>Zachování a ochrana životního prostředí a podporování účinného využívání zdrojů: investicemi do vodního hospodářství s cílem plnit požadavky acquis Unie v oblasti životního prostředí a řešením potřeb investic, které podle zjištění členských států přesahují rámec těchto požadavků</t>
  </si>
  <si>
    <t>2.1 Snížit emise z lokálního vytápění domácností podílející se na expozici obyvatelstva nadlimitním koncentracím znečišťujících látek</t>
  </si>
  <si>
    <t>bez omezení, dle PD, vyjma podnikatelských subjektů podnikajících v odvětví akvakultury</t>
  </si>
  <si>
    <t>veřejný sektor, organizace zajišťující technická opatření na vodních tocích, Česká republika prostřednictvím organizačních složek státu a jimi zřízených příspěvkových organizací,
fyzické osoby podnikající a nepodnikající pro aktivitu 1.3.3 – vybudování nebo rekonstrukce bezpečnostních přelivů vodních nádrží</t>
  </si>
  <si>
    <r>
      <rPr>
        <strike/>
        <sz val="10"/>
        <rFont val="Calibri"/>
        <family val="2"/>
        <charset val="238"/>
        <scheme val="minor"/>
      </rPr>
      <t>Z</t>
    </r>
    <r>
      <rPr>
        <sz val="10"/>
        <rFont val="Calibri"/>
        <family val="2"/>
        <charset val="238"/>
        <scheme val="minor"/>
      </rPr>
      <t>vláště chráněná území ČR</t>
    </r>
  </si>
  <si>
    <t>PRV / OP D / IROP / OP R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</si>
  <si>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2014 - 2020 na rok 2019</t>
    </r>
    <r>
      <rPr>
        <b/>
        <sz val="11"/>
        <rFont val="Calibri"/>
        <family val="2"/>
        <charset val="238"/>
        <scheme val="minor"/>
      </rPr>
      <t xml:space="preserve">
verze k 31. 1.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</si>
</sst>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3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left" vertical="center" wrapText="1"/>
    </xf>
    <xf numFmtId="14" fontId="11" fillId="0" borderId="23" xfId="0" applyNumberFormat="1" applyFont="1" applyFill="1" applyBorder="1" applyAlignment="1">
      <alignment horizontal="center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4" fontId="11" fillId="0" borderId="25" xfId="0" applyNumberFormat="1" applyFont="1" applyFill="1" applyBorder="1" applyAlignment="1">
      <alignment horizontal="left" vertical="center" wrapText="1"/>
    </xf>
    <xf numFmtId="14" fontId="11" fillId="0" borderId="25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right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wrapText="1"/>
    </xf>
    <xf numFmtId="14" fontId="11" fillId="2" borderId="25" xfId="0" applyNumberFormat="1" applyFont="1" applyFill="1" applyBorder="1" applyAlignment="1">
      <alignment horizontal="left" vertical="center" wrapText="1"/>
    </xf>
    <xf numFmtId="14" fontId="11" fillId="2" borderId="25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center" wrapText="1"/>
    </xf>
    <xf numFmtId="14" fontId="11" fillId="2" borderId="23" xfId="0" applyNumberFormat="1" applyFont="1" applyFill="1" applyBorder="1" applyAlignment="1">
      <alignment horizontal="left" vertical="center" wrapText="1"/>
    </xf>
    <xf numFmtId="3" fontId="11" fillId="2" borderId="23" xfId="0" applyNumberFormat="1" applyFont="1" applyFill="1" applyBorder="1" applyAlignment="1">
      <alignment horizontal="right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3" fillId="0" borderId="0" xfId="0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11" fillId="0" borderId="21" xfId="0" applyNumberFormat="1" applyFont="1" applyFill="1" applyBorder="1" applyAlignment="1">
      <alignment horizontal="center" vertical="center" wrapText="1"/>
    </xf>
    <xf numFmtId="3" fontId="11" fillId="0" borderId="21" xfId="0" applyNumberFormat="1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39" xfId="0" applyNumberFormat="1" applyFont="1" applyFill="1" applyBorder="1" applyAlignment="1">
      <alignment horizontal="center" vertical="center" wrapText="1"/>
    </xf>
    <xf numFmtId="0" fontId="11" fillId="12" borderId="39" xfId="0" applyNumberFormat="1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left" vertical="center" wrapText="1"/>
    </xf>
    <xf numFmtId="0" fontId="11" fillId="12" borderId="23" xfId="0" applyFont="1" applyFill="1" applyBorder="1" applyAlignment="1">
      <alignment vertical="center" wrapText="1"/>
    </xf>
    <xf numFmtId="0" fontId="11" fillId="12" borderId="23" xfId="0" applyFont="1" applyFill="1" applyBorder="1" applyAlignment="1">
      <alignment horizontal="center" vertical="center" wrapText="1"/>
    </xf>
    <xf numFmtId="14" fontId="11" fillId="12" borderId="23" xfId="0" applyNumberFormat="1" applyFont="1" applyFill="1" applyBorder="1" applyAlignment="1">
      <alignment horizontal="center" vertical="center" wrapText="1"/>
    </xf>
    <xf numFmtId="3" fontId="11" fillId="12" borderId="23" xfId="0" applyNumberFormat="1" applyFont="1" applyFill="1" applyBorder="1" applyAlignment="1">
      <alignment horizontal="right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1" fillId="13" borderId="39" xfId="0" applyNumberFormat="1" applyFont="1" applyFill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left" vertical="center" wrapText="1"/>
    </xf>
    <xf numFmtId="0" fontId="11" fillId="13" borderId="23" xfId="0" applyFont="1" applyFill="1" applyBorder="1" applyAlignment="1">
      <alignment vertical="center" wrapText="1"/>
    </xf>
    <xf numFmtId="0" fontId="11" fillId="13" borderId="23" xfId="0" applyFont="1" applyFill="1" applyBorder="1" applyAlignment="1">
      <alignment horizontal="center" vertical="center" wrapText="1"/>
    </xf>
    <xf numFmtId="14" fontId="11" fillId="13" borderId="23" xfId="0" applyNumberFormat="1" applyFont="1" applyFill="1" applyBorder="1" applyAlignment="1">
      <alignment horizontal="center" vertical="center" wrapText="1"/>
    </xf>
    <xf numFmtId="3" fontId="11" fillId="13" borderId="23" xfId="0" applyNumberFormat="1" applyFont="1" applyFill="1" applyBorder="1" applyAlignment="1">
      <alignment horizontal="right" vertical="center" wrapText="1"/>
    </xf>
    <xf numFmtId="14" fontId="11" fillId="0" borderId="19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right" vertical="center" wrapText="1"/>
    </xf>
    <xf numFmtId="0" fontId="11" fillId="12" borderId="21" xfId="0" applyFont="1" applyFill="1" applyBorder="1" applyAlignment="1">
      <alignment horizontal="left" vertical="center" wrapText="1"/>
    </xf>
    <xf numFmtId="14" fontId="11" fillId="12" borderId="21" xfId="0" applyNumberFormat="1" applyFont="1" applyFill="1" applyBorder="1" applyAlignment="1">
      <alignment horizontal="left" vertical="center" wrapText="1"/>
    </xf>
    <xf numFmtId="0" fontId="11" fillId="12" borderId="21" xfId="0" applyFont="1" applyFill="1" applyBorder="1" applyAlignment="1">
      <alignment vertical="center" wrapText="1"/>
    </xf>
    <xf numFmtId="49" fontId="11" fillId="12" borderId="21" xfId="0" applyNumberFormat="1" applyFont="1" applyFill="1" applyBorder="1" applyAlignment="1">
      <alignment horizontal="center" vertical="center"/>
    </xf>
    <xf numFmtId="14" fontId="11" fillId="12" borderId="21" xfId="0" applyNumberFormat="1" applyFont="1" applyFill="1" applyBorder="1" applyAlignment="1">
      <alignment horizontal="center" vertical="center" wrapText="1"/>
    </xf>
    <xf numFmtId="14" fontId="11" fillId="12" borderId="25" xfId="0" applyNumberFormat="1" applyFont="1" applyFill="1" applyBorder="1" applyAlignment="1">
      <alignment horizontal="center" vertical="center" wrapText="1"/>
    </xf>
    <xf numFmtId="3" fontId="11" fillId="12" borderId="21" xfId="0" applyNumberFormat="1" applyFont="1" applyFill="1" applyBorder="1" applyAlignment="1">
      <alignment horizontal="right" vertical="center" wrapText="1"/>
    </xf>
    <xf numFmtId="0" fontId="11" fillId="12" borderId="21" xfId="0" applyFont="1" applyFill="1" applyBorder="1" applyAlignment="1">
      <alignment horizontal="center" vertical="center"/>
    </xf>
    <xf numFmtId="0" fontId="11" fillId="12" borderId="21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/>
    </xf>
    <xf numFmtId="14" fontId="11" fillId="13" borderId="23" xfId="0" applyNumberFormat="1" applyFont="1" applyFill="1" applyBorder="1" applyAlignment="1">
      <alignment horizontal="left" vertical="center" wrapText="1"/>
    </xf>
    <xf numFmtId="49" fontId="11" fillId="13" borderId="23" xfId="0" applyNumberFormat="1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0" fontId="11" fillId="13" borderId="24" xfId="0" applyFont="1" applyFill="1" applyBorder="1" applyAlignment="1">
      <alignment horizontal="center" vertical="center"/>
    </xf>
    <xf numFmtId="14" fontId="11" fillId="12" borderId="23" xfId="0" applyNumberFormat="1" applyFont="1" applyFill="1" applyBorder="1" applyAlignment="1">
      <alignment horizontal="left" vertical="center" wrapText="1"/>
    </xf>
    <xf numFmtId="49" fontId="11" fillId="12" borderId="23" xfId="0" applyNumberFormat="1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0" fontId="11" fillId="12" borderId="24" xfId="0" applyFont="1" applyFill="1" applyBorder="1" applyAlignment="1">
      <alignment horizontal="center" vertical="center"/>
    </xf>
    <xf numFmtId="0" fontId="11" fillId="0" borderId="41" xfId="0" applyNumberFormat="1" applyFont="1" applyFill="1" applyBorder="1" applyAlignment="1">
      <alignment horizontal="center" vertical="center" wrapText="1"/>
    </xf>
    <xf numFmtId="0" fontId="11" fillId="13" borderId="12" xfId="0" applyNumberFormat="1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left" vertical="center" wrapText="1"/>
    </xf>
    <xf numFmtId="14" fontId="11" fillId="13" borderId="13" xfId="0" applyNumberFormat="1" applyFont="1" applyFill="1" applyBorder="1" applyAlignment="1">
      <alignment horizontal="left" vertical="center" wrapText="1"/>
    </xf>
    <xf numFmtId="0" fontId="11" fillId="13" borderId="13" xfId="0" applyFont="1" applyFill="1" applyBorder="1" applyAlignment="1">
      <alignment vertical="center" wrapText="1"/>
    </xf>
    <xf numFmtId="0" fontId="11" fillId="13" borderId="13" xfId="0" applyFont="1" applyFill="1" applyBorder="1" applyAlignment="1">
      <alignment horizontal="center" vertical="center" wrapText="1"/>
    </xf>
    <xf numFmtId="14" fontId="11" fillId="13" borderId="13" xfId="0" applyNumberFormat="1" applyFont="1" applyFill="1" applyBorder="1" applyAlignment="1">
      <alignment horizontal="center" vertical="center" wrapText="1"/>
    </xf>
    <xf numFmtId="3" fontId="11" fillId="13" borderId="13" xfId="0" applyNumberFormat="1" applyFont="1" applyFill="1" applyBorder="1" applyAlignment="1">
      <alignment horizontal="right" vertical="center" wrapText="1"/>
    </xf>
    <xf numFmtId="0" fontId="11" fillId="13" borderId="17" xfId="0" applyFont="1" applyFill="1" applyBorder="1" applyAlignment="1">
      <alignment horizontal="center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3" fillId="13" borderId="4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34" xfId="0" applyNumberFormat="1" applyFont="1" applyFill="1" applyBorder="1" applyAlignment="1">
      <alignment horizontal="left" vertical="center" wrapText="1"/>
    </xf>
    <xf numFmtId="49" fontId="11" fillId="0" borderId="28" xfId="0" applyNumberFormat="1" applyFont="1" applyFill="1" applyBorder="1" applyAlignment="1">
      <alignment horizontal="left" vertical="center" wrapText="1"/>
    </xf>
    <xf numFmtId="0" fontId="4" fillId="3" borderId="4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46" xfId="0" applyNumberFormat="1" applyFont="1" applyFill="1" applyBorder="1" applyAlignment="1">
      <alignment horizontal="center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0" fontId="11" fillId="12" borderId="43" xfId="0" applyNumberFormat="1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14" fontId="11" fillId="2" borderId="19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14" fontId="11" fillId="0" borderId="27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0" fillId="6" borderId="30" xfId="0" applyNumberForma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left" vertical="center" wrapText="1"/>
    </xf>
    <xf numFmtId="49" fontId="11" fillId="0" borderId="40" xfId="0" applyNumberFormat="1" applyFont="1" applyFill="1" applyBorder="1" applyAlignment="1">
      <alignment horizontal="left" vertical="center" wrapText="1"/>
    </xf>
    <xf numFmtId="49" fontId="11" fillId="0" borderId="35" xfId="0" applyNumberFormat="1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49" fontId="13" fillId="0" borderId="0" xfId="0" applyNumberFormat="1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left" vertical="center" wrapText="1"/>
    </xf>
    <xf numFmtId="49" fontId="11" fillId="0" borderId="29" xfId="0" applyNumberFormat="1" applyFont="1" applyFill="1" applyBorder="1" applyAlignment="1">
      <alignment horizontal="left" vertical="center" wrapText="1"/>
    </xf>
    <xf numFmtId="49" fontId="11" fillId="0" borderId="42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32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2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28807</xdr:colOff>
      <xdr:row>1</xdr:row>
      <xdr:rowOff>11907</xdr:rowOff>
    </xdr:from>
    <xdr:to>
      <xdr:col>2</xdr:col>
      <xdr:colOff>1980926</xdr:colOff>
      <xdr:row>2</xdr:row>
      <xdr:rowOff>353422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74"/>
        <a:stretch/>
      </xdr:blipFill>
      <xdr:spPr>
        <a:xfrm>
          <a:off x="200257" y="211932"/>
          <a:ext cx="2466469" cy="532015"/>
        </a:xfrm>
        <a:prstGeom prst="rect">
          <a:avLst/>
        </a:prstGeom>
      </xdr:spPr>
    </xdr:pic>
    <xdr:clientData/>
  </xdr:twoCellAnchor>
  <xdr:twoCellAnchor editAs="oneCell">
    <xdr:from>
      <xdr:col>16</xdr:col>
      <xdr:colOff>892406</xdr:colOff>
      <xdr:row>1</xdr:row>
      <xdr:rowOff>22452</xdr:rowOff>
    </xdr:from>
    <xdr:to>
      <xdr:col>18</xdr:col>
      <xdr:colOff>962025</xdr:colOff>
      <xdr:row>2</xdr:row>
      <xdr:rowOff>331822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98"/>
        <a:stretch/>
      </xdr:blipFill>
      <xdr:spPr>
        <a:xfrm>
          <a:off x="24181031" y="222477"/>
          <a:ext cx="2098444" cy="499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zoomScale="70" zoomScaleNormal="70" workbookViewId="0">
      <pane xSplit="5" topLeftCell="F1" activePane="topRight" state="frozen"/>
      <selection pane="topRight" activeCell="D7" sqref="D7"/>
    </sheetView>
  </sheetViews>
  <sheetFormatPr defaultColWidth="9.140625" defaultRowHeight="15" x14ac:dyDescent="0.25"/>
  <cols>
    <col min="1" max="1" width="2.5703125" style="1" customWidth="1"/>
    <col min="2" max="2" width="7.7109375" style="11" customWidth="1"/>
    <col min="3" max="4" width="35.7109375" style="62" customWidth="1"/>
    <col min="5" max="5" width="7.7109375" style="70" customWidth="1"/>
    <col min="6" max="6" width="32.7109375" style="62" customWidth="1"/>
    <col min="7" max="8" width="35.7109375" style="62" customWidth="1"/>
    <col min="9" max="9" width="30.7109375" style="62" customWidth="1"/>
    <col min="10" max="10" width="18.7109375" style="11" customWidth="1"/>
    <col min="11" max="13" width="17.7109375" style="11" customWidth="1"/>
    <col min="14" max="16" width="17.7109375" style="66" customWidth="1"/>
    <col min="17" max="17" width="14.7109375" style="11" customWidth="1"/>
    <col min="18" max="18" width="15.7109375" style="11" customWidth="1"/>
    <col min="19" max="19" width="14.7109375" style="11" customWidth="1"/>
    <col min="20" max="21" width="9.140625" style="1"/>
    <col min="22" max="23" width="11.28515625" style="1" bestFit="1" customWidth="1"/>
    <col min="24" max="16384" width="9.140625" style="1"/>
  </cols>
  <sheetData>
    <row r="1" spans="1:26" ht="15.75" thickBot="1" x14ac:dyDescent="0.3"/>
    <row r="2" spans="1:26" s="4" customFormat="1" x14ac:dyDescent="0.25">
      <c r="B2" s="185" t="s">
        <v>119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7"/>
      <c r="T2" s="2"/>
      <c r="U2" s="1"/>
      <c r="V2" s="2"/>
      <c r="W2" s="2"/>
      <c r="X2" s="2"/>
      <c r="Y2" s="2"/>
      <c r="Z2" s="3"/>
    </row>
    <row r="3" spans="1:26" s="4" customFormat="1" ht="28.5" customHeight="1" thickBot="1" x14ac:dyDescent="0.3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90"/>
      <c r="T3" s="1"/>
      <c r="U3" s="1"/>
      <c r="V3" s="2"/>
      <c r="W3" s="2"/>
      <c r="X3" s="2"/>
      <c r="Y3" s="2"/>
      <c r="Z3" s="3"/>
    </row>
    <row r="4" spans="1:26" s="73" customFormat="1" ht="22.5" customHeight="1" x14ac:dyDescent="0.25">
      <c r="B4" s="191" t="s">
        <v>0</v>
      </c>
      <c r="C4" s="192"/>
      <c r="D4" s="192"/>
      <c r="E4" s="130"/>
      <c r="F4" s="193" t="s">
        <v>1</v>
      </c>
      <c r="G4" s="194"/>
      <c r="H4" s="194"/>
      <c r="I4" s="195"/>
      <c r="J4" s="196" t="s">
        <v>2</v>
      </c>
      <c r="K4" s="197"/>
      <c r="L4" s="197"/>
      <c r="M4" s="197"/>
      <c r="N4" s="197"/>
      <c r="O4" s="197"/>
      <c r="P4" s="197"/>
      <c r="Q4" s="198"/>
      <c r="R4" s="199" t="s">
        <v>3</v>
      </c>
      <c r="S4" s="200"/>
      <c r="T4" s="11"/>
      <c r="U4" s="11"/>
      <c r="V4" s="53"/>
      <c r="W4" s="53"/>
      <c r="X4" s="53"/>
      <c r="Y4" s="53"/>
      <c r="Z4" s="53"/>
    </row>
    <row r="5" spans="1:26" s="74" customFormat="1" x14ac:dyDescent="0.25">
      <c r="B5" s="167" t="s">
        <v>4</v>
      </c>
      <c r="C5" s="169" t="s">
        <v>5</v>
      </c>
      <c r="D5" s="171" t="s">
        <v>6</v>
      </c>
      <c r="E5" s="145" t="s">
        <v>7</v>
      </c>
      <c r="F5" s="147" t="s">
        <v>8</v>
      </c>
      <c r="G5" s="147" t="s">
        <v>9</v>
      </c>
      <c r="H5" s="203" t="s">
        <v>10</v>
      </c>
      <c r="I5" s="203" t="s">
        <v>11</v>
      </c>
      <c r="J5" s="205" t="s">
        <v>12</v>
      </c>
      <c r="K5" s="207" t="s">
        <v>13</v>
      </c>
      <c r="L5" s="207" t="s">
        <v>72</v>
      </c>
      <c r="M5" s="207" t="s">
        <v>71</v>
      </c>
      <c r="N5" s="209" t="s">
        <v>14</v>
      </c>
      <c r="O5" s="210"/>
      <c r="P5" s="211"/>
      <c r="Q5" s="212" t="s">
        <v>15</v>
      </c>
      <c r="R5" s="214" t="s">
        <v>16</v>
      </c>
      <c r="S5" s="201" t="s">
        <v>17</v>
      </c>
      <c r="T5" s="11"/>
      <c r="U5" s="11"/>
      <c r="V5" s="11"/>
    </row>
    <row r="6" spans="1:26" s="53" customFormat="1" ht="27.75" thickBot="1" x14ac:dyDescent="0.3">
      <c r="B6" s="168"/>
      <c r="C6" s="170"/>
      <c r="D6" s="172"/>
      <c r="E6" s="146"/>
      <c r="F6" s="148"/>
      <c r="G6" s="148"/>
      <c r="H6" s="204"/>
      <c r="I6" s="204"/>
      <c r="J6" s="206"/>
      <c r="K6" s="208"/>
      <c r="L6" s="208"/>
      <c r="M6" s="208"/>
      <c r="N6" s="8" t="s">
        <v>18</v>
      </c>
      <c r="O6" s="9" t="s">
        <v>19</v>
      </c>
      <c r="P6" s="9" t="s">
        <v>20</v>
      </c>
      <c r="Q6" s="213"/>
      <c r="R6" s="215"/>
      <c r="S6" s="202"/>
      <c r="T6" s="11"/>
      <c r="U6" s="11"/>
    </row>
    <row r="7" spans="1:26" s="5" customFormat="1" ht="96.75" customHeight="1" x14ac:dyDescent="0.25">
      <c r="A7" s="12"/>
      <c r="B7" s="157">
        <v>1</v>
      </c>
      <c r="C7" s="144" t="s">
        <v>113</v>
      </c>
      <c r="D7" s="126" t="s">
        <v>78</v>
      </c>
      <c r="E7" s="81">
        <v>116</v>
      </c>
      <c r="F7" s="13" t="s">
        <v>81</v>
      </c>
      <c r="G7" s="20" t="s">
        <v>79</v>
      </c>
      <c r="H7" s="13" t="s">
        <v>26</v>
      </c>
      <c r="I7" s="13" t="s">
        <v>86</v>
      </c>
      <c r="J7" s="16" t="s">
        <v>27</v>
      </c>
      <c r="K7" s="14">
        <v>43472</v>
      </c>
      <c r="L7" s="14">
        <v>43472</v>
      </c>
      <c r="M7" s="14">
        <v>43677</v>
      </c>
      <c r="N7" s="21">
        <f>O7/0.6375</f>
        <v>1960784313.7254903</v>
      </c>
      <c r="O7" s="21">
        <v>1250000000</v>
      </c>
      <c r="P7" s="21">
        <f>N7-O7</f>
        <v>710784313.72549033</v>
      </c>
      <c r="Q7" s="22" t="s">
        <v>23</v>
      </c>
      <c r="R7" s="22" t="s">
        <v>24</v>
      </c>
      <c r="S7" s="51" t="s">
        <v>24</v>
      </c>
      <c r="T7" s="1"/>
      <c r="U7" s="1"/>
    </row>
    <row r="8" spans="1:26" ht="94.5" customHeight="1" x14ac:dyDescent="0.25">
      <c r="B8" s="158"/>
      <c r="C8" s="176" t="s">
        <v>28</v>
      </c>
      <c r="D8" s="128" t="s">
        <v>69</v>
      </c>
      <c r="E8" s="81">
        <v>119</v>
      </c>
      <c r="F8" s="13" t="s">
        <v>68</v>
      </c>
      <c r="G8" s="20" t="s">
        <v>115</v>
      </c>
      <c r="H8" s="143" t="s">
        <v>116</v>
      </c>
      <c r="I8" s="13" t="s">
        <v>21</v>
      </c>
      <c r="J8" s="16" t="s">
        <v>27</v>
      </c>
      <c r="K8" s="14">
        <v>43500</v>
      </c>
      <c r="L8" s="14">
        <v>43500</v>
      </c>
      <c r="M8" s="14">
        <v>43843</v>
      </c>
      <c r="N8" s="21">
        <f>O8/0.85</f>
        <v>1176470588.2352941</v>
      </c>
      <c r="O8" s="15">
        <v>1000000000</v>
      </c>
      <c r="P8" s="21">
        <f>N8-O8</f>
        <v>176470588.2352941</v>
      </c>
      <c r="Q8" s="16" t="s">
        <v>23</v>
      </c>
      <c r="R8" s="16" t="s">
        <v>70</v>
      </c>
      <c r="S8" s="31" t="s">
        <v>24</v>
      </c>
    </row>
    <row r="9" spans="1:26" ht="227.25" customHeight="1" x14ac:dyDescent="0.25">
      <c r="B9" s="158"/>
      <c r="C9" s="177"/>
      <c r="D9" s="154" t="s">
        <v>30</v>
      </c>
      <c r="E9" s="81">
        <v>123</v>
      </c>
      <c r="F9" s="13" t="s">
        <v>60</v>
      </c>
      <c r="G9" s="20" t="s">
        <v>61</v>
      </c>
      <c r="H9" s="13" t="s">
        <v>26</v>
      </c>
      <c r="I9" s="13" t="s">
        <v>21</v>
      </c>
      <c r="J9" s="16" t="s">
        <v>27</v>
      </c>
      <c r="K9" s="14">
        <v>43556</v>
      </c>
      <c r="L9" s="14">
        <v>43556</v>
      </c>
      <c r="M9" s="14">
        <v>43738</v>
      </c>
      <c r="N9" s="21">
        <f t="shared" ref="N9:N11" si="0">O9/0.85</f>
        <v>117647058.82352942</v>
      </c>
      <c r="O9" s="15">
        <v>100000000</v>
      </c>
      <c r="P9" s="21">
        <f t="shared" ref="P9:P11" si="1">N9-O9</f>
        <v>17647058.823529422</v>
      </c>
      <c r="Q9" s="16" t="s">
        <v>23</v>
      </c>
      <c r="R9" s="16" t="s">
        <v>84</v>
      </c>
      <c r="S9" s="31" t="s">
        <v>24</v>
      </c>
    </row>
    <row r="10" spans="1:26" ht="50.1" customHeight="1" x14ac:dyDescent="0.25">
      <c r="B10" s="158"/>
      <c r="C10" s="177"/>
      <c r="D10" s="155"/>
      <c r="E10" s="131">
        <v>124</v>
      </c>
      <c r="F10" s="20" t="s">
        <v>54</v>
      </c>
      <c r="G10" s="20" t="s">
        <v>25</v>
      </c>
      <c r="H10" s="20" t="s">
        <v>26</v>
      </c>
      <c r="I10" s="20" t="s">
        <v>21</v>
      </c>
      <c r="J10" s="34" t="s">
        <v>22</v>
      </c>
      <c r="K10" s="23">
        <v>43556</v>
      </c>
      <c r="L10" s="23">
        <v>43556</v>
      </c>
      <c r="M10" s="23">
        <v>43619</v>
      </c>
      <c r="N10" s="21">
        <f t="shared" si="0"/>
        <v>176470588.23529413</v>
      </c>
      <c r="O10" s="21">
        <v>150000000</v>
      </c>
      <c r="P10" s="21">
        <f t="shared" si="1"/>
        <v>26470588.235294133</v>
      </c>
      <c r="Q10" s="16" t="s">
        <v>23</v>
      </c>
      <c r="R10" s="16" t="s">
        <v>84</v>
      </c>
      <c r="S10" s="31" t="s">
        <v>24</v>
      </c>
    </row>
    <row r="11" spans="1:26" ht="50.1" customHeight="1" thickBot="1" x14ac:dyDescent="0.3">
      <c r="B11" s="159"/>
      <c r="C11" s="178"/>
      <c r="D11" s="156"/>
      <c r="E11" s="115">
        <v>125</v>
      </c>
      <c r="F11" s="17" t="s">
        <v>54</v>
      </c>
      <c r="G11" s="17" t="s">
        <v>25</v>
      </c>
      <c r="H11" s="17" t="s">
        <v>26</v>
      </c>
      <c r="I11" s="17" t="s">
        <v>21</v>
      </c>
      <c r="J11" s="25" t="s">
        <v>22</v>
      </c>
      <c r="K11" s="24">
        <v>43739</v>
      </c>
      <c r="L11" s="24">
        <v>43739</v>
      </c>
      <c r="M11" s="24">
        <v>43818</v>
      </c>
      <c r="N11" s="18">
        <f t="shared" si="0"/>
        <v>176470588.23529413</v>
      </c>
      <c r="O11" s="18">
        <v>150000000</v>
      </c>
      <c r="P11" s="18">
        <f t="shared" si="1"/>
        <v>26470588.235294133</v>
      </c>
      <c r="Q11" s="25" t="s">
        <v>23</v>
      </c>
      <c r="R11" s="25" t="s">
        <v>84</v>
      </c>
      <c r="S11" s="32" t="s">
        <v>24</v>
      </c>
    </row>
    <row r="12" spans="1:26" s="5" customFormat="1" ht="99.95" customHeight="1" x14ac:dyDescent="0.25">
      <c r="B12" s="151">
        <v>2</v>
      </c>
      <c r="C12" s="160" t="s">
        <v>31</v>
      </c>
      <c r="D12" s="127" t="s">
        <v>114</v>
      </c>
      <c r="E12" s="132">
        <v>117</v>
      </c>
      <c r="F12" s="75" t="s">
        <v>25</v>
      </c>
      <c r="G12" s="75" t="s">
        <v>67</v>
      </c>
      <c r="H12" s="75" t="s">
        <v>80</v>
      </c>
      <c r="I12" s="75" t="s">
        <v>21</v>
      </c>
      <c r="J12" s="76" t="s">
        <v>27</v>
      </c>
      <c r="K12" s="77">
        <v>43472</v>
      </c>
      <c r="L12" s="77">
        <v>43472</v>
      </c>
      <c r="M12" s="77">
        <v>43553</v>
      </c>
      <c r="N12" s="78">
        <f>O12/1</f>
        <v>3750000000</v>
      </c>
      <c r="O12" s="78">
        <v>3750000000</v>
      </c>
      <c r="P12" s="78">
        <v>0</v>
      </c>
      <c r="Q12" s="76" t="s">
        <v>23</v>
      </c>
      <c r="R12" s="76" t="s">
        <v>87</v>
      </c>
      <c r="S12" s="79" t="s">
        <v>24</v>
      </c>
    </row>
    <row r="13" spans="1:26" s="5" customFormat="1" ht="95.25" customHeight="1" thickBot="1" x14ac:dyDescent="0.3">
      <c r="B13" s="153"/>
      <c r="C13" s="163"/>
      <c r="D13" s="129" t="s">
        <v>91</v>
      </c>
      <c r="E13" s="115">
        <v>136</v>
      </c>
      <c r="F13" s="17" t="s">
        <v>25</v>
      </c>
      <c r="G13" s="17" t="s">
        <v>25</v>
      </c>
      <c r="H13" s="17" t="s">
        <v>92</v>
      </c>
      <c r="I13" s="17" t="s">
        <v>93</v>
      </c>
      <c r="J13" s="25" t="s">
        <v>110</v>
      </c>
      <c r="K13" s="24">
        <v>43503</v>
      </c>
      <c r="L13" s="24">
        <v>43503</v>
      </c>
      <c r="M13" s="24">
        <v>43553</v>
      </c>
      <c r="N13" s="18">
        <f>O13/0.85</f>
        <v>1176470588.2352941</v>
      </c>
      <c r="O13" s="18">
        <v>1000000000</v>
      </c>
      <c r="P13" s="18">
        <f>N13-O13</f>
        <v>176470588.2352941</v>
      </c>
      <c r="Q13" s="24" t="s">
        <v>23</v>
      </c>
      <c r="R13" s="24" t="s">
        <v>75</v>
      </c>
      <c r="S13" s="141" t="s">
        <v>24</v>
      </c>
    </row>
    <row r="14" spans="1:26" s="5" customFormat="1" ht="39.950000000000003" customHeight="1" x14ac:dyDescent="0.25">
      <c r="B14" s="151">
        <v>3</v>
      </c>
      <c r="C14" s="160" t="s">
        <v>32</v>
      </c>
      <c r="D14" s="60" t="s">
        <v>33</v>
      </c>
      <c r="E14" s="133">
        <v>122</v>
      </c>
      <c r="F14" s="26" t="s">
        <v>25</v>
      </c>
      <c r="G14" s="10" t="s">
        <v>25</v>
      </c>
      <c r="H14" s="10" t="s">
        <v>62</v>
      </c>
      <c r="I14" s="10" t="s">
        <v>21</v>
      </c>
      <c r="J14" s="29" t="s">
        <v>22</v>
      </c>
      <c r="K14" s="27">
        <v>43892</v>
      </c>
      <c r="L14" s="27">
        <v>43922</v>
      </c>
      <c r="M14" s="27">
        <v>44042</v>
      </c>
      <c r="N14" s="28">
        <f t="shared" ref="N14:N20" si="2">O14/0.85</f>
        <v>294117647.05882353</v>
      </c>
      <c r="O14" s="28">
        <v>250000000</v>
      </c>
      <c r="P14" s="28">
        <f t="shared" ref="P14:P21" si="3">N14-O14</f>
        <v>44117647.058823526</v>
      </c>
      <c r="Q14" s="29" t="s">
        <v>23</v>
      </c>
      <c r="R14" s="29" t="s">
        <v>24</v>
      </c>
      <c r="S14" s="33" t="s">
        <v>24</v>
      </c>
    </row>
    <row r="15" spans="1:26" s="5" customFormat="1" ht="39.950000000000003" customHeight="1" x14ac:dyDescent="0.25">
      <c r="B15" s="152"/>
      <c r="C15" s="161"/>
      <c r="D15" s="154" t="s">
        <v>34</v>
      </c>
      <c r="E15" s="82">
        <v>104</v>
      </c>
      <c r="F15" s="86" t="s">
        <v>74</v>
      </c>
      <c r="G15" s="83" t="s">
        <v>25</v>
      </c>
      <c r="H15" s="83" t="s">
        <v>62</v>
      </c>
      <c r="I15" s="84" t="s">
        <v>21</v>
      </c>
      <c r="J15" s="85" t="s">
        <v>22</v>
      </c>
      <c r="K15" s="86">
        <v>43313</v>
      </c>
      <c r="L15" s="86">
        <v>43346</v>
      </c>
      <c r="M15" s="86">
        <v>43524</v>
      </c>
      <c r="N15" s="87">
        <f>O15/0.85</f>
        <v>941176470.58823538</v>
      </c>
      <c r="O15" s="87">
        <v>800000000</v>
      </c>
      <c r="P15" s="87">
        <f>N15-O15</f>
        <v>141176470.58823538</v>
      </c>
      <c r="Q15" s="85" t="s">
        <v>23</v>
      </c>
      <c r="R15" s="85" t="s">
        <v>53</v>
      </c>
      <c r="S15" s="88" t="s">
        <v>75</v>
      </c>
    </row>
    <row r="16" spans="1:26" s="5" customFormat="1" ht="39.950000000000003" customHeight="1" x14ac:dyDescent="0.25">
      <c r="B16" s="152"/>
      <c r="C16" s="161"/>
      <c r="D16" s="155"/>
      <c r="E16" s="82">
        <v>114</v>
      </c>
      <c r="F16" s="83" t="s">
        <v>95</v>
      </c>
      <c r="G16" s="84" t="s">
        <v>25</v>
      </c>
      <c r="H16" s="84" t="s">
        <v>62</v>
      </c>
      <c r="I16" s="84" t="s">
        <v>21</v>
      </c>
      <c r="J16" s="85" t="s">
        <v>27</v>
      </c>
      <c r="K16" s="86">
        <v>43313</v>
      </c>
      <c r="L16" s="86">
        <v>43346</v>
      </c>
      <c r="M16" s="86">
        <v>43801</v>
      </c>
      <c r="N16" s="87">
        <f>O16/0.85</f>
        <v>588235294.11764705</v>
      </c>
      <c r="O16" s="87">
        <v>500000000</v>
      </c>
      <c r="P16" s="87">
        <f>N16-O16</f>
        <v>88235294.117647052</v>
      </c>
      <c r="Q16" s="85" t="s">
        <v>23</v>
      </c>
      <c r="R16" s="85" t="s">
        <v>53</v>
      </c>
      <c r="S16" s="88" t="s">
        <v>24</v>
      </c>
    </row>
    <row r="17" spans="2:19" s="5" customFormat="1" ht="39.950000000000003" customHeight="1" x14ac:dyDescent="0.25">
      <c r="B17" s="152"/>
      <c r="C17" s="161"/>
      <c r="D17" s="155"/>
      <c r="E17" s="81">
        <v>126</v>
      </c>
      <c r="F17" s="13" t="s">
        <v>74</v>
      </c>
      <c r="G17" s="13" t="s">
        <v>25</v>
      </c>
      <c r="H17" s="13" t="s">
        <v>62</v>
      </c>
      <c r="I17" s="13" t="s">
        <v>21</v>
      </c>
      <c r="J17" s="16" t="s">
        <v>22</v>
      </c>
      <c r="K17" s="14">
        <v>43678</v>
      </c>
      <c r="L17" s="14">
        <v>43710</v>
      </c>
      <c r="M17" s="14">
        <v>43864</v>
      </c>
      <c r="N17" s="15">
        <f t="shared" ref="N17" si="4">O17/0.85</f>
        <v>588235294.11764705</v>
      </c>
      <c r="O17" s="15">
        <v>500000000</v>
      </c>
      <c r="P17" s="15">
        <f t="shared" ref="P17" si="5">N17-O17</f>
        <v>88235294.117647052</v>
      </c>
      <c r="Q17" s="16" t="s">
        <v>23</v>
      </c>
      <c r="R17" s="16" t="s">
        <v>53</v>
      </c>
      <c r="S17" s="31" t="s">
        <v>75</v>
      </c>
    </row>
    <row r="18" spans="2:19" s="5" customFormat="1" ht="39.950000000000003" customHeight="1" x14ac:dyDescent="0.25">
      <c r="B18" s="152"/>
      <c r="C18" s="161"/>
      <c r="D18" s="164"/>
      <c r="E18" s="81">
        <v>134</v>
      </c>
      <c r="F18" s="52" t="s">
        <v>89</v>
      </c>
      <c r="G18" s="20" t="s">
        <v>25</v>
      </c>
      <c r="H18" s="13" t="s">
        <v>90</v>
      </c>
      <c r="I18" s="13" t="s">
        <v>21</v>
      </c>
      <c r="J18" s="16" t="s">
        <v>27</v>
      </c>
      <c r="K18" s="27">
        <v>43678</v>
      </c>
      <c r="L18" s="27">
        <v>43710</v>
      </c>
      <c r="M18" s="14">
        <v>44075</v>
      </c>
      <c r="N18" s="21">
        <f t="shared" si="2"/>
        <v>117647058.82352942</v>
      </c>
      <c r="O18" s="21">
        <v>100000000</v>
      </c>
      <c r="P18" s="21">
        <f t="shared" si="3"/>
        <v>17647058.823529422</v>
      </c>
      <c r="Q18" s="29" t="s">
        <v>23</v>
      </c>
      <c r="R18" s="29" t="s">
        <v>24</v>
      </c>
      <c r="S18" s="33" t="s">
        <v>24</v>
      </c>
    </row>
    <row r="19" spans="2:19" s="5" customFormat="1" ht="39.950000000000003" customHeight="1" x14ac:dyDescent="0.25">
      <c r="B19" s="152"/>
      <c r="C19" s="162"/>
      <c r="D19" s="71" t="s">
        <v>73</v>
      </c>
      <c r="E19" s="81">
        <v>118</v>
      </c>
      <c r="F19" s="13" t="s">
        <v>76</v>
      </c>
      <c r="G19" s="20" t="s">
        <v>111</v>
      </c>
      <c r="H19" s="13" t="s">
        <v>77</v>
      </c>
      <c r="I19" s="143" t="s">
        <v>117</v>
      </c>
      <c r="J19" s="16" t="s">
        <v>22</v>
      </c>
      <c r="K19" s="27">
        <v>43497</v>
      </c>
      <c r="L19" s="27">
        <v>43525</v>
      </c>
      <c r="M19" s="27">
        <v>43647</v>
      </c>
      <c r="N19" s="21">
        <f t="shared" si="2"/>
        <v>235294117.64705884</v>
      </c>
      <c r="O19" s="21">
        <v>200000000</v>
      </c>
      <c r="P19" s="21">
        <f t="shared" si="3"/>
        <v>35294117.647058845</v>
      </c>
      <c r="Q19" s="29" t="s">
        <v>23</v>
      </c>
      <c r="R19" s="29" t="s">
        <v>88</v>
      </c>
      <c r="S19" s="33" t="s">
        <v>24</v>
      </c>
    </row>
    <row r="20" spans="2:19" s="5" customFormat="1" ht="69.95" customHeight="1" thickBot="1" x14ac:dyDescent="0.3">
      <c r="B20" s="153"/>
      <c r="C20" s="17" t="s">
        <v>35</v>
      </c>
      <c r="D20" s="124" t="s">
        <v>36</v>
      </c>
      <c r="E20" s="115">
        <v>99</v>
      </c>
      <c r="F20" s="17" t="s">
        <v>66</v>
      </c>
      <c r="G20" s="17" t="s">
        <v>25</v>
      </c>
      <c r="H20" s="17" t="s">
        <v>37</v>
      </c>
      <c r="I20" s="17" t="s">
        <v>21</v>
      </c>
      <c r="J20" s="35" t="s">
        <v>22</v>
      </c>
      <c r="K20" s="24">
        <v>43647</v>
      </c>
      <c r="L20" s="24">
        <v>43678</v>
      </c>
      <c r="M20" s="24">
        <v>43769</v>
      </c>
      <c r="N20" s="18">
        <f t="shared" si="2"/>
        <v>235294117.64705884</v>
      </c>
      <c r="O20" s="18">
        <v>200000000</v>
      </c>
      <c r="P20" s="18">
        <f t="shared" si="3"/>
        <v>35294117.647058845</v>
      </c>
      <c r="Q20" s="19" t="s">
        <v>23</v>
      </c>
      <c r="R20" s="25" t="s">
        <v>53</v>
      </c>
      <c r="S20" s="32" t="s">
        <v>24</v>
      </c>
    </row>
    <row r="21" spans="2:19" s="5" customFormat="1" ht="54" customHeight="1" x14ac:dyDescent="0.25">
      <c r="B21" s="173">
        <v>4</v>
      </c>
      <c r="C21" s="161" t="s">
        <v>51</v>
      </c>
      <c r="D21" s="155" t="s">
        <v>47</v>
      </c>
      <c r="E21" s="82">
        <v>31</v>
      </c>
      <c r="F21" s="97" t="s">
        <v>25</v>
      </c>
      <c r="G21" s="97" t="s">
        <v>67</v>
      </c>
      <c r="H21" s="98" t="s">
        <v>96</v>
      </c>
      <c r="I21" s="99" t="s">
        <v>38</v>
      </c>
      <c r="J21" s="100" t="s">
        <v>27</v>
      </c>
      <c r="K21" s="101">
        <v>42520</v>
      </c>
      <c r="L21" s="101">
        <v>42520</v>
      </c>
      <c r="M21" s="102">
        <v>43836</v>
      </c>
      <c r="N21" s="103">
        <f>O21/1</f>
        <v>250000000</v>
      </c>
      <c r="O21" s="103">
        <v>250000000</v>
      </c>
      <c r="P21" s="103">
        <f t="shared" si="3"/>
        <v>0</v>
      </c>
      <c r="Q21" s="104" t="s">
        <v>23</v>
      </c>
      <c r="R21" s="105" t="s">
        <v>57</v>
      </c>
      <c r="S21" s="106" t="s">
        <v>24</v>
      </c>
    </row>
    <row r="22" spans="2:19" s="6" customFormat="1" ht="63.75" customHeight="1" x14ac:dyDescent="0.25">
      <c r="B22" s="174"/>
      <c r="C22" s="161"/>
      <c r="D22" s="155"/>
      <c r="E22" s="133">
        <v>120</v>
      </c>
      <c r="F22" s="10" t="s">
        <v>25</v>
      </c>
      <c r="G22" s="10" t="s">
        <v>50</v>
      </c>
      <c r="H22" s="26" t="s">
        <v>48</v>
      </c>
      <c r="I22" s="10" t="s">
        <v>49</v>
      </c>
      <c r="J22" s="36" t="s">
        <v>27</v>
      </c>
      <c r="K22" s="27">
        <v>43500</v>
      </c>
      <c r="L22" s="27">
        <v>43500</v>
      </c>
      <c r="M22" s="27">
        <v>43843</v>
      </c>
      <c r="N22" s="28">
        <f>O22/1</f>
        <v>460000000</v>
      </c>
      <c r="O22" s="28">
        <v>460000000</v>
      </c>
      <c r="P22" s="28">
        <f>N22-O22</f>
        <v>0</v>
      </c>
      <c r="Q22" s="30" t="s">
        <v>23</v>
      </c>
      <c r="R22" s="29" t="s">
        <v>52</v>
      </c>
      <c r="S22" s="33" t="s">
        <v>24</v>
      </c>
    </row>
    <row r="23" spans="2:19" s="6" customFormat="1" ht="80.099999999999994" customHeight="1" x14ac:dyDescent="0.25">
      <c r="B23" s="174"/>
      <c r="C23" s="161"/>
      <c r="D23" s="164"/>
      <c r="E23" s="133">
        <v>129</v>
      </c>
      <c r="F23" s="10" t="s">
        <v>65</v>
      </c>
      <c r="G23" s="37" t="s">
        <v>56</v>
      </c>
      <c r="H23" s="38" t="s">
        <v>82</v>
      </c>
      <c r="I23" s="37" t="s">
        <v>83</v>
      </c>
      <c r="J23" s="49" t="s">
        <v>27</v>
      </c>
      <c r="K23" s="39">
        <v>43497</v>
      </c>
      <c r="L23" s="27">
        <v>43497</v>
      </c>
      <c r="M23" s="61">
        <v>43769</v>
      </c>
      <c r="N23" s="28">
        <f>O23/0.85</f>
        <v>152941176.47058824</v>
      </c>
      <c r="O23" s="28">
        <v>130000000</v>
      </c>
      <c r="P23" s="28">
        <f>N23-O23</f>
        <v>22941176.470588237</v>
      </c>
      <c r="Q23" s="40" t="s">
        <v>23</v>
      </c>
      <c r="R23" s="45" t="s">
        <v>52</v>
      </c>
      <c r="S23" s="63" t="s">
        <v>24</v>
      </c>
    </row>
    <row r="24" spans="2:19" s="6" customFormat="1" ht="51.75" customHeight="1" x14ac:dyDescent="0.25">
      <c r="B24" s="174"/>
      <c r="C24" s="161"/>
      <c r="D24" s="154" t="s">
        <v>39</v>
      </c>
      <c r="E24" s="82">
        <v>110</v>
      </c>
      <c r="F24" s="83" t="s">
        <v>97</v>
      </c>
      <c r="G24" s="83" t="s">
        <v>98</v>
      </c>
      <c r="H24" s="111" t="s">
        <v>99</v>
      </c>
      <c r="I24" s="84" t="s">
        <v>38</v>
      </c>
      <c r="J24" s="112" t="s">
        <v>27</v>
      </c>
      <c r="K24" s="86">
        <v>43040</v>
      </c>
      <c r="L24" s="86">
        <v>43070</v>
      </c>
      <c r="M24" s="86">
        <v>43836</v>
      </c>
      <c r="N24" s="87">
        <f>O24/0.8</f>
        <v>50000000</v>
      </c>
      <c r="O24" s="87">
        <v>40000000</v>
      </c>
      <c r="P24" s="87">
        <f>N24-O24</f>
        <v>10000000</v>
      </c>
      <c r="Q24" s="113" t="s">
        <v>23</v>
      </c>
      <c r="R24" s="85" t="s">
        <v>100</v>
      </c>
      <c r="S24" s="114" t="s">
        <v>24</v>
      </c>
    </row>
    <row r="25" spans="2:19" s="7" customFormat="1" ht="50.1" customHeight="1" x14ac:dyDescent="0.25">
      <c r="B25" s="174"/>
      <c r="C25" s="161"/>
      <c r="D25" s="164"/>
      <c r="E25" s="81">
        <v>130</v>
      </c>
      <c r="F25" s="41" t="s">
        <v>25</v>
      </c>
      <c r="G25" s="41" t="s">
        <v>25</v>
      </c>
      <c r="H25" s="42" t="s">
        <v>85</v>
      </c>
      <c r="I25" s="41" t="s">
        <v>38</v>
      </c>
      <c r="J25" s="49" t="s">
        <v>27</v>
      </c>
      <c r="K25" s="39">
        <v>43497</v>
      </c>
      <c r="L25" s="27">
        <v>43497</v>
      </c>
      <c r="M25" s="61">
        <v>43769</v>
      </c>
      <c r="N25" s="43">
        <f t="shared" ref="N25" si="6">O25/0.85</f>
        <v>200000000</v>
      </c>
      <c r="O25" s="43">
        <v>170000000</v>
      </c>
      <c r="P25" s="43">
        <f t="shared" ref="P25" si="7">N25-O25</f>
        <v>30000000</v>
      </c>
      <c r="Q25" s="44" t="s">
        <v>23</v>
      </c>
      <c r="R25" s="45" t="s">
        <v>57</v>
      </c>
      <c r="S25" s="63" t="s">
        <v>24</v>
      </c>
    </row>
    <row r="26" spans="2:19" s="7" customFormat="1" ht="50.1" customHeight="1" x14ac:dyDescent="0.25">
      <c r="B26" s="174"/>
      <c r="C26" s="161"/>
      <c r="D26" s="180" t="s">
        <v>40</v>
      </c>
      <c r="E26" s="89">
        <v>52</v>
      </c>
      <c r="F26" s="90" t="s">
        <v>101</v>
      </c>
      <c r="G26" s="90" t="s">
        <v>102</v>
      </c>
      <c r="H26" s="107" t="s">
        <v>41</v>
      </c>
      <c r="I26" s="91" t="s">
        <v>38</v>
      </c>
      <c r="J26" s="108" t="s">
        <v>27</v>
      </c>
      <c r="K26" s="93">
        <v>42828</v>
      </c>
      <c r="L26" s="93">
        <v>42828</v>
      </c>
      <c r="M26" s="93">
        <v>43832</v>
      </c>
      <c r="N26" s="94">
        <f t="shared" ref="N26" si="8">O26/0.85</f>
        <v>35294117.647058822</v>
      </c>
      <c r="O26" s="94">
        <v>30000000</v>
      </c>
      <c r="P26" s="94">
        <f t="shared" ref="P26" si="9">N26-O26</f>
        <v>5294117.6470588222</v>
      </c>
      <c r="Q26" s="109" t="s">
        <v>23</v>
      </c>
      <c r="R26" s="92" t="s">
        <v>42</v>
      </c>
      <c r="S26" s="110" t="s">
        <v>24</v>
      </c>
    </row>
    <row r="27" spans="2:19" s="6" customFormat="1" ht="50.1" customHeight="1" x14ac:dyDescent="0.25">
      <c r="B27" s="174"/>
      <c r="C27" s="161"/>
      <c r="D27" s="181"/>
      <c r="E27" s="81">
        <v>131</v>
      </c>
      <c r="F27" s="13" t="s">
        <v>58</v>
      </c>
      <c r="G27" s="41" t="s">
        <v>25</v>
      </c>
      <c r="H27" s="42" t="s">
        <v>41</v>
      </c>
      <c r="I27" s="41" t="s">
        <v>38</v>
      </c>
      <c r="J27" s="50" t="s">
        <v>27</v>
      </c>
      <c r="K27" s="14">
        <v>43497</v>
      </c>
      <c r="L27" s="14">
        <v>43497</v>
      </c>
      <c r="M27" s="14">
        <v>43769</v>
      </c>
      <c r="N27" s="15">
        <f>O27/0.85</f>
        <v>352941176.47058827</v>
      </c>
      <c r="O27" s="15">
        <v>300000000</v>
      </c>
      <c r="P27" s="15">
        <f t="shared" ref="P27" si="10">N27-O27</f>
        <v>52941176.470588267</v>
      </c>
      <c r="Q27" s="47" t="s">
        <v>23</v>
      </c>
      <c r="R27" s="16" t="s">
        <v>118</v>
      </c>
      <c r="S27" s="63" t="s">
        <v>24</v>
      </c>
    </row>
    <row r="28" spans="2:19" s="6" customFormat="1" ht="50.1" customHeight="1" x14ac:dyDescent="0.25">
      <c r="B28" s="174"/>
      <c r="C28" s="161"/>
      <c r="D28" s="154" t="s">
        <v>43</v>
      </c>
      <c r="E28" s="82">
        <v>115</v>
      </c>
      <c r="F28" s="83" t="s">
        <v>103</v>
      </c>
      <c r="G28" s="83" t="s">
        <v>104</v>
      </c>
      <c r="H28" s="111" t="s">
        <v>59</v>
      </c>
      <c r="I28" s="84" t="s">
        <v>38</v>
      </c>
      <c r="J28" s="112" t="s">
        <v>27</v>
      </c>
      <c r="K28" s="86">
        <v>43313</v>
      </c>
      <c r="L28" s="86">
        <v>43313</v>
      </c>
      <c r="M28" s="86">
        <v>43832</v>
      </c>
      <c r="N28" s="87">
        <f>O28/0.85</f>
        <v>140000000</v>
      </c>
      <c r="O28" s="87">
        <v>119000000</v>
      </c>
      <c r="P28" s="87">
        <f>N28-O28</f>
        <v>21000000</v>
      </c>
      <c r="Q28" s="113" t="s">
        <v>23</v>
      </c>
      <c r="R28" s="85" t="s">
        <v>29</v>
      </c>
      <c r="S28" s="114" t="s">
        <v>24</v>
      </c>
    </row>
    <row r="29" spans="2:19" s="7" customFormat="1" ht="50.1" customHeight="1" thickBot="1" x14ac:dyDescent="0.3">
      <c r="B29" s="175"/>
      <c r="C29" s="163"/>
      <c r="D29" s="156"/>
      <c r="E29" s="137">
        <v>132</v>
      </c>
      <c r="F29" s="138" t="s">
        <v>25</v>
      </c>
      <c r="G29" s="138" t="s">
        <v>25</v>
      </c>
      <c r="H29" s="139" t="s">
        <v>59</v>
      </c>
      <c r="I29" s="138" t="s">
        <v>38</v>
      </c>
      <c r="J29" s="80" t="s">
        <v>27</v>
      </c>
      <c r="K29" s="95">
        <v>43497</v>
      </c>
      <c r="L29" s="95">
        <v>43497</v>
      </c>
      <c r="M29" s="95">
        <v>43769</v>
      </c>
      <c r="N29" s="96">
        <f>O29/0.6</f>
        <v>166666666.66666669</v>
      </c>
      <c r="O29" s="96">
        <v>100000000</v>
      </c>
      <c r="P29" s="96">
        <f t="shared" ref="P29" si="11">N29-O29</f>
        <v>66666666.666666687</v>
      </c>
      <c r="Q29" s="140" t="s">
        <v>23</v>
      </c>
      <c r="R29" s="48" t="s">
        <v>29</v>
      </c>
      <c r="S29" s="64" t="s">
        <v>24</v>
      </c>
    </row>
    <row r="30" spans="2:19" ht="50.1" customHeight="1" x14ac:dyDescent="0.25">
      <c r="B30" s="151">
        <v>5</v>
      </c>
      <c r="C30" s="182" t="s">
        <v>44</v>
      </c>
      <c r="D30" s="179" t="s">
        <v>45</v>
      </c>
      <c r="E30" s="135">
        <v>100</v>
      </c>
      <c r="F30" s="97" t="s">
        <v>25</v>
      </c>
      <c r="G30" s="97" t="s">
        <v>25</v>
      </c>
      <c r="H30" s="98" t="s">
        <v>63</v>
      </c>
      <c r="I30" s="99" t="s">
        <v>21</v>
      </c>
      <c r="J30" s="105" t="s">
        <v>27</v>
      </c>
      <c r="K30" s="101">
        <v>43160</v>
      </c>
      <c r="L30" s="101">
        <v>43160</v>
      </c>
      <c r="M30" s="101">
        <v>43496</v>
      </c>
      <c r="N30" s="103">
        <f>O30/0.7</f>
        <v>4285714285.7142859</v>
      </c>
      <c r="O30" s="103">
        <v>3000000000</v>
      </c>
      <c r="P30" s="103">
        <f>N30-O30</f>
        <v>1285714285.7142859</v>
      </c>
      <c r="Q30" s="105" t="s">
        <v>23</v>
      </c>
      <c r="R30" s="105" t="s">
        <v>64</v>
      </c>
      <c r="S30" s="136" t="s">
        <v>24</v>
      </c>
    </row>
    <row r="31" spans="2:19" ht="50.1" customHeight="1" x14ac:dyDescent="0.25">
      <c r="B31" s="152"/>
      <c r="C31" s="183"/>
      <c r="D31" s="164"/>
      <c r="E31" s="133">
        <v>121</v>
      </c>
      <c r="F31" s="10" t="s">
        <v>25</v>
      </c>
      <c r="G31" s="10" t="s">
        <v>25</v>
      </c>
      <c r="H31" s="26" t="s">
        <v>63</v>
      </c>
      <c r="I31" s="10" t="s">
        <v>21</v>
      </c>
      <c r="J31" s="29" t="s">
        <v>27</v>
      </c>
      <c r="K31" s="27">
        <v>43525</v>
      </c>
      <c r="L31" s="27">
        <v>43525</v>
      </c>
      <c r="M31" s="27">
        <v>43864</v>
      </c>
      <c r="N31" s="28">
        <f>O31/0.7</f>
        <v>5714285714.2857151</v>
      </c>
      <c r="O31" s="28">
        <v>4000000000</v>
      </c>
      <c r="P31" s="28">
        <f t="shared" ref="P31:P32" si="12">N31-O31</f>
        <v>1714285714.2857151</v>
      </c>
      <c r="Q31" s="29" t="s">
        <v>23</v>
      </c>
      <c r="R31" s="27" t="s">
        <v>64</v>
      </c>
      <c r="S31" s="134" t="s">
        <v>24</v>
      </c>
    </row>
    <row r="32" spans="2:19" ht="50.1" customHeight="1" x14ac:dyDescent="0.25">
      <c r="B32" s="152"/>
      <c r="C32" s="183" t="s">
        <v>112</v>
      </c>
      <c r="D32" s="128" t="s">
        <v>105</v>
      </c>
      <c r="E32" s="116">
        <v>61</v>
      </c>
      <c r="F32" s="117" t="s">
        <v>25</v>
      </c>
      <c r="G32" s="117" t="s">
        <v>25</v>
      </c>
      <c r="H32" s="118" t="s">
        <v>106</v>
      </c>
      <c r="I32" s="119" t="s">
        <v>38</v>
      </c>
      <c r="J32" s="120" t="s">
        <v>27</v>
      </c>
      <c r="K32" s="121">
        <v>42828</v>
      </c>
      <c r="L32" s="121">
        <v>42828</v>
      </c>
      <c r="M32" s="121">
        <v>43769</v>
      </c>
      <c r="N32" s="122">
        <f>O32/0.4</f>
        <v>1250000000</v>
      </c>
      <c r="O32" s="122">
        <v>500000000</v>
      </c>
      <c r="P32" s="122">
        <f t="shared" si="12"/>
        <v>750000000</v>
      </c>
      <c r="Q32" s="120" t="s">
        <v>23</v>
      </c>
      <c r="R32" s="120" t="s">
        <v>107</v>
      </c>
      <c r="S32" s="123" t="s">
        <v>24</v>
      </c>
    </row>
    <row r="33" spans="2:19" ht="50.1" customHeight="1" thickBot="1" x14ac:dyDescent="0.3">
      <c r="B33" s="153"/>
      <c r="C33" s="184"/>
      <c r="D33" s="129" t="s">
        <v>94</v>
      </c>
      <c r="E33" s="115">
        <v>135</v>
      </c>
      <c r="F33" s="17" t="s">
        <v>25</v>
      </c>
      <c r="G33" s="17" t="s">
        <v>109</v>
      </c>
      <c r="H33" s="17" t="s">
        <v>63</v>
      </c>
      <c r="I33" s="17" t="s">
        <v>38</v>
      </c>
      <c r="J33" s="35" t="s">
        <v>27</v>
      </c>
      <c r="K33" s="24">
        <v>43525</v>
      </c>
      <c r="L33" s="24">
        <v>43525</v>
      </c>
      <c r="M33" s="24">
        <v>43864</v>
      </c>
      <c r="N33" s="18">
        <f>O33/0.7</f>
        <v>2857142857.1428576</v>
      </c>
      <c r="O33" s="18">
        <v>2000000000</v>
      </c>
      <c r="P33" s="18">
        <f>N33-O33</f>
        <v>857142857.14285755</v>
      </c>
      <c r="Q33" s="142" t="s">
        <v>23</v>
      </c>
      <c r="R33" s="25" t="s">
        <v>64</v>
      </c>
      <c r="S33" s="32" t="s">
        <v>24</v>
      </c>
    </row>
    <row r="34" spans="2:19" x14ac:dyDescent="0.25">
      <c r="B34" s="53"/>
      <c r="C34" s="55"/>
      <c r="D34" s="72"/>
      <c r="E34" s="54"/>
      <c r="F34" s="55"/>
      <c r="G34" s="55"/>
      <c r="H34" s="56"/>
      <c r="I34" s="55"/>
      <c r="J34" s="57"/>
      <c r="K34" s="58"/>
      <c r="L34" s="58"/>
      <c r="M34" s="58"/>
      <c r="N34" s="59"/>
      <c r="O34" s="59"/>
      <c r="P34" s="59"/>
      <c r="Q34" s="57"/>
      <c r="R34" s="58"/>
      <c r="S34" s="58"/>
    </row>
    <row r="35" spans="2:19" ht="15.75" x14ac:dyDescent="0.25">
      <c r="C35" s="166" t="s">
        <v>46</v>
      </c>
      <c r="D35" s="166"/>
      <c r="E35" s="166"/>
      <c r="F35" s="166"/>
      <c r="G35" s="166"/>
    </row>
    <row r="36" spans="2:19" x14ac:dyDescent="0.25">
      <c r="K36" s="65"/>
      <c r="M36" s="46"/>
      <c r="N36" s="67"/>
      <c r="O36" s="67"/>
      <c r="P36" s="67"/>
    </row>
    <row r="37" spans="2:19" ht="15.75" x14ac:dyDescent="0.25">
      <c r="C37" s="165" t="s">
        <v>55</v>
      </c>
      <c r="D37" s="165"/>
      <c r="E37" s="165"/>
      <c r="F37" s="165"/>
      <c r="G37" s="69"/>
      <c r="M37" s="46"/>
      <c r="N37" s="67"/>
      <c r="O37" s="67"/>
    </row>
    <row r="38" spans="2:19" ht="15.75" thickBot="1" x14ac:dyDescent="0.3">
      <c r="M38" s="46"/>
      <c r="N38" s="67"/>
      <c r="O38" s="67"/>
    </row>
    <row r="39" spans="2:19" ht="16.5" thickBot="1" x14ac:dyDescent="0.3">
      <c r="C39" s="125"/>
      <c r="D39" s="149" t="s">
        <v>108</v>
      </c>
      <c r="E39" s="150"/>
      <c r="F39" s="150"/>
      <c r="G39" s="150"/>
      <c r="J39" s="46"/>
      <c r="K39" s="46"/>
      <c r="L39" s="46"/>
      <c r="M39" s="46"/>
      <c r="N39" s="67"/>
      <c r="O39" s="67"/>
      <c r="P39" s="67"/>
    </row>
    <row r="40" spans="2:19" x14ac:dyDescent="0.25">
      <c r="J40" s="46"/>
      <c r="K40" s="46"/>
      <c r="L40" s="46"/>
      <c r="M40" s="46"/>
      <c r="N40" s="67"/>
      <c r="O40" s="67"/>
      <c r="P40" s="67"/>
    </row>
    <row r="41" spans="2:19" x14ac:dyDescent="0.25">
      <c r="J41" s="46"/>
      <c r="K41" s="46"/>
      <c r="L41" s="46"/>
      <c r="M41" s="46"/>
      <c r="N41" s="67"/>
      <c r="O41" s="67"/>
      <c r="P41" s="67"/>
      <c r="R41" s="46"/>
    </row>
    <row r="42" spans="2:19" x14ac:dyDescent="0.25">
      <c r="J42" s="46"/>
      <c r="K42" s="46"/>
      <c r="L42" s="46"/>
      <c r="M42" s="46"/>
      <c r="N42" s="68"/>
      <c r="O42" s="67"/>
      <c r="P42" s="67"/>
    </row>
  </sheetData>
  <mergeCells count="42">
    <mergeCell ref="S5:S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B2:S3"/>
    <mergeCell ref="B4:D4"/>
    <mergeCell ref="F4:I4"/>
    <mergeCell ref="J4:Q4"/>
    <mergeCell ref="R4:S4"/>
    <mergeCell ref="D30:D31"/>
    <mergeCell ref="D26:D27"/>
    <mergeCell ref="C21:C29"/>
    <mergeCell ref="C30:C31"/>
    <mergeCell ref="C32:C33"/>
    <mergeCell ref="D5:D6"/>
    <mergeCell ref="B21:B29"/>
    <mergeCell ref="D24:D25"/>
    <mergeCell ref="D28:D29"/>
    <mergeCell ref="C8:C11"/>
    <mergeCell ref="E5:E6"/>
    <mergeCell ref="F5:F6"/>
    <mergeCell ref="D39:G39"/>
    <mergeCell ref="B14:B20"/>
    <mergeCell ref="D9:D11"/>
    <mergeCell ref="B7:B11"/>
    <mergeCell ref="C14:C19"/>
    <mergeCell ref="B12:B13"/>
    <mergeCell ref="C12:C13"/>
    <mergeCell ref="D15:D18"/>
    <mergeCell ref="C37:F37"/>
    <mergeCell ref="C35:G35"/>
    <mergeCell ref="B30:B33"/>
    <mergeCell ref="D21:D23"/>
    <mergeCell ref="B5:B6"/>
    <mergeCell ref="C5:C6"/>
  </mergeCells>
  <pageMargins left="0.70866141732283472" right="0.70866141732283472" top="0.78740157480314965" bottom="0.78740157480314965" header="0.31496062992125984" footer="0.31496062992125984"/>
  <pageSetup paperSize="8" scale="49" fitToHeight="0" orientation="landscape" r:id="rId1"/>
  <rowBreaks count="1" manualBreakCount="1">
    <brk id="20" min="1" max="18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Harmonogram2019</vt:lpstr>
      <vt:lpstr>Harmonogram2019!Názvy_tisku</vt:lpstr>
      <vt:lpstr>Harmonogram2019!Oblast_tisku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Dvorakova Marketa</cp:lastModifiedBy>
  <cp:lastPrinted>2018-12-20T12:31:06Z</cp:lastPrinted>
  <dcterms:created xsi:type="dcterms:W3CDTF">2016-08-30T13:12:28Z</dcterms:created>
  <dcterms:modified xsi:type="dcterms:W3CDTF">2019-01-31T08:29:59Z</dcterms:modified>
</cp:coreProperties>
</file>